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xr:revisionPtr revIDLastSave="0" documentId="13_ncr:1_{436EABE5-4E3E-4183-B7FA-E498691703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F59" i="1" s="1"/>
  <c r="H59" i="1" s="1"/>
  <c r="J59" i="1" s="1"/>
  <c r="K33" i="1"/>
  <c r="J33" i="1"/>
  <c r="I33" i="1"/>
  <c r="G33" i="1"/>
  <c r="F33" i="1"/>
  <c r="E33" i="1"/>
  <c r="D33" i="1"/>
  <c r="E18" i="1"/>
  <c r="D18" i="1"/>
  <c r="I20" i="1"/>
  <c r="H20" i="1"/>
  <c r="E20" i="1"/>
  <c r="D20" i="1"/>
  <c r="C20" i="1"/>
  <c r="C59" i="1" l="1"/>
</calcChain>
</file>

<file path=xl/sharedStrings.xml><?xml version="1.0" encoding="utf-8"?>
<sst xmlns="http://schemas.openxmlformats.org/spreadsheetml/2006/main" count="95" uniqueCount="65">
  <si>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</si>
  <si>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</si>
  <si>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</si>
  <si>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</si>
  <si>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</si>
  <si>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</si>
  <si>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</si>
  <si>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</si>
  <si>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</si>
  <si>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</si>
  <si>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</si>
  <si>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</si>
  <si>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</si>
  <si>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</si>
  <si>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</si>
  <si>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</si>
  <si>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</si>
  <si>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</si>
  <si>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</si>
  <si>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</si>
  <si>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</si>
  <si>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</si>
  <si>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</si>
  <si>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</si>
  <si>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</si>
  <si>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</si>
  <si>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</si>
  <si>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</si>
  <si>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</si>
  <si>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</si>
  <si>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</si>
  <si>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</si>
  <si>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</si>
  <si>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</si>
  <si>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</si>
  <si>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</si>
  <si>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</si>
  <si>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</si>
  <si>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</si>
  <si>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</si>
  <si>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</si>
  <si>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</si>
  <si>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</si>
  <si>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</si>
  <si>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</si>
  <si>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</si>
  <si>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</si>
  <si>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</si>
  <si>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</si>
  <si>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</si>
  <si>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</si>
  <si>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</si>
  <si>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</si>
  <si>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</si>
  <si>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</si>
  <si>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</si>
  <si>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</si>
  <si>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</si>
  <si>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</si>
  <si>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</si>
  <si>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r>
      <t>TESORO PROVINCIAL (Detallar en este item: Desendeudamiento, Fondo Esp.de Emerg. Sanit. para la Contenc. Fiscal Municipal etc</t>
    </r>
    <r>
      <rPr>
        <sz val="10"/>
        <rFont val="Calibri"/>
        <family val="2"/>
      </rPr>
      <t>.</t>
    </r>
    <r>
      <rPr>
        <sz val="11"/>
        <rFont val="Calibri"/>
        <family val="2"/>
      </rPr>
      <t>)</t>
    </r>
  </si>
  <si>
    <t>2023 (* total anual)</t>
  </si>
  <si>
    <t>Municipalidad de: Ayacucho</t>
  </si>
  <si>
    <t>Lugar y fecha: Ayacucho   04-12-2023</t>
  </si>
  <si>
    <t>$ 19.244.592,00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</si>
</sst>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\ "/>
    <numFmt numFmtId="166" formatCode="&quot;$&quot;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6" fillId="0" borderId="0" xfId="2" applyFont="1"/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Font="1" applyFill="1" applyBorder="1" applyAlignment="1">
      <alignment horizontal="center" vertical="center"/>
    </xf>
    <xf numFmtId="0" fontId="13" fillId="4" borderId="7" xfId="2" quotePrefix="1" applyFont="1" applyFill="1" applyBorder="1" applyAlignment="1">
      <alignment horizontal="center" vertical="center"/>
    </xf>
    <xf numFmtId="0" fontId="13" fillId="4" borderId="7" xfId="2" applyFont="1" applyFill="1" applyBorder="1" applyAlignment="1">
      <alignment horizontal="center" vertical="center"/>
    </xf>
    <xf numFmtId="0" fontId="14" fillId="5" borderId="6" xfId="2" applyFont="1" applyFill="1" applyBorder="1" applyAlignment="1">
      <alignment vertical="center"/>
    </xf>
    <xf numFmtId="0" fontId="15" fillId="5" borderId="6" xfId="2" applyFont="1" applyFill="1" applyBorder="1" applyAlignment="1">
      <alignment vertical="center"/>
    </xf>
    <xf numFmtId="0" fontId="16" fillId="5" borderId="0" xfId="2" applyFont="1" applyFill="1" applyAlignment="1">
      <alignment vertical="center"/>
    </xf>
    <xf numFmtId="0" fontId="17" fillId="0" borderId="6" xfId="2" applyFont="1" applyBorder="1" applyAlignment="1">
      <alignment vertical="center"/>
    </xf>
    <xf numFmtId="0" fontId="18" fillId="0" borderId="6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Border="1" applyAlignment="1">
      <alignment horizontal="left" vertical="center" indent="3"/>
    </xf>
    <xf numFmtId="0" fontId="17" fillId="0" borderId="7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5" borderId="0" xfId="2" applyFont="1" applyFill="1" applyAlignment="1">
      <alignment vertical="center"/>
    </xf>
    <xf numFmtId="0" fontId="14" fillId="0" borderId="4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6" xfId="2" applyFont="1" applyBorder="1" applyAlignment="1">
      <alignment vertical="center"/>
    </xf>
    <xf numFmtId="0" fontId="18" fillId="0" borderId="7" xfId="2" applyFont="1" applyBorder="1" applyAlignment="1">
      <alignment horizontal="left" vertical="center" indent="3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Alignment="1">
      <alignment horizontal="right" vertical="center"/>
    </xf>
    <xf numFmtId="0" fontId="18" fillId="0" borderId="6" xfId="2" applyFont="1" applyBorder="1" applyAlignment="1">
      <alignment horizontal="left" vertical="center" wrapText="1" indent="3"/>
    </xf>
    <xf numFmtId="166" fontId="18" fillId="0" borderId="6" xfId="2" applyNumberFormat="1" applyFont="1" applyBorder="1" applyAlignment="1">
      <alignment vertical="center"/>
    </xf>
    <xf numFmtId="4" fontId="18" fillId="0" borderId="6" xfId="2" applyNumberFormat="1" applyFont="1" applyBorder="1" applyAlignment="1">
      <alignment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</cellXfs>
  <cellStyles count="5"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_Marco Macrofiscal-cuadros y graficos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6"/>
  <sheetViews>
    <sheetView showGridLines="0" tabSelected="1" zoomScaleNormal="100" workbookViewId="0">
      <selection activeCell="C65" sqref="C65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4.5703125" style="1" customWidth="1"/>
    <col min="4" max="4" width="16" style="1" customWidth="1"/>
    <col min="5" max="6" width="13.5703125" style="1" customWidth="1"/>
    <col min="7" max="7" width="13.85546875" style="1" customWidth="1"/>
    <col min="8" max="8" width="14" style="1" customWidth="1"/>
    <col min="9" max="9" width="13.140625" style="1" customWidth="1"/>
    <col min="10" max="10" width="16.7109375" style="1" customWidth="1"/>
    <col min="11" max="11" width="13.28515625" style="1" customWidth="1"/>
    <col min="12" max="12" width="11.5703125" style="1" customWidth="1"/>
    <col min="13" max="13" width="14" style="1" customWidth="1"/>
    <col min="14" max="14" width="11.140625" style="1" customWidth="1"/>
    <col min="15" max="15" width="13.140625" style="1" customWidth="1"/>
    <col min="16" max="16" width="11.28515625" style="1" customWidth="1"/>
    <col min="17" max="17" width="13.140625" style="1" customWidth="1"/>
    <col min="18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57" t="s">
        <v>58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ht="21" x14ac:dyDescent="0.25">
      <c r="B3" s="6" t="s">
        <v>62</v>
      </c>
      <c r="C3" s="2"/>
      <c r="D3" s="2"/>
      <c r="E3" s="2"/>
      <c r="F3" s="3"/>
      <c r="G3" s="3"/>
      <c r="H3" s="4"/>
      <c r="I3" s="3"/>
      <c r="J3" s="3"/>
      <c r="K3" s="3"/>
      <c r="L3" s="2"/>
      <c r="M3" s="2"/>
      <c r="N3" s="3"/>
      <c r="O3" s="3"/>
      <c r="P3" s="4"/>
      <c r="Q3" s="3"/>
      <c r="R3" s="3"/>
      <c r="S3" s="3"/>
      <c r="T3" s="47" t="s">
        <v>0</v>
      </c>
    </row>
    <row r="4" spans="2:20" ht="5.25" customHeight="1" x14ac:dyDescent="0.25">
      <c r="B4" s="4"/>
      <c r="C4" s="7"/>
      <c r="D4" s="3"/>
      <c r="E4" s="8"/>
      <c r="F4" s="3"/>
      <c r="G4" s="3"/>
      <c r="H4" s="4"/>
      <c r="I4" s="3"/>
      <c r="J4" s="3"/>
      <c r="K4" s="3"/>
      <c r="L4" s="3"/>
      <c r="M4" s="8"/>
      <c r="N4" s="3"/>
      <c r="O4" s="3"/>
      <c r="P4" s="4"/>
      <c r="Q4" s="3"/>
      <c r="R4" s="3"/>
      <c r="S4" s="3"/>
      <c r="T4" s="3"/>
    </row>
    <row r="5" spans="2:20" ht="18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2:20" x14ac:dyDescent="0.15"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 t="s">
        <v>2</v>
      </c>
    </row>
    <row r="7" spans="2:20" s="13" customFormat="1" ht="24" customHeight="1" x14ac:dyDescent="0.25">
      <c r="B7" s="11"/>
      <c r="C7" s="12" t="s">
        <v>3</v>
      </c>
      <c r="D7" s="61" t="s">
        <v>61</v>
      </c>
      <c r="E7" s="62"/>
      <c r="F7" s="61">
        <v>2024</v>
      </c>
      <c r="G7" s="62"/>
      <c r="H7" s="61">
        <v>2025</v>
      </c>
      <c r="I7" s="62"/>
      <c r="J7" s="61">
        <v>2026</v>
      </c>
      <c r="K7" s="62"/>
      <c r="L7" s="61">
        <v>2027</v>
      </c>
      <c r="M7" s="62"/>
      <c r="N7" s="61">
        <v>2028</v>
      </c>
      <c r="O7" s="62"/>
      <c r="P7" s="61">
        <v>2029</v>
      </c>
      <c r="Q7" s="62"/>
      <c r="R7" s="61" t="s">
        <v>59</v>
      </c>
      <c r="S7" s="62"/>
      <c r="T7" s="52"/>
    </row>
    <row r="8" spans="2:20" s="13" customFormat="1" ht="15.75" customHeight="1" x14ac:dyDescent="0.25">
      <c r="B8" s="14" t="s">
        <v>4</v>
      </c>
      <c r="C8" s="15">
        <v>44926</v>
      </c>
      <c r="D8" s="16" t="s">
        <v>5</v>
      </c>
      <c r="E8" s="16" t="s">
        <v>6</v>
      </c>
      <c r="F8" s="16" t="s">
        <v>5</v>
      </c>
      <c r="G8" s="16" t="s">
        <v>6</v>
      </c>
      <c r="H8" s="16" t="s">
        <v>5</v>
      </c>
      <c r="I8" s="16" t="s">
        <v>6</v>
      </c>
      <c r="J8" s="16" t="s">
        <v>5</v>
      </c>
      <c r="K8" s="16" t="s">
        <v>6</v>
      </c>
      <c r="L8" s="16" t="s">
        <v>5</v>
      </c>
      <c r="M8" s="16" t="s">
        <v>6</v>
      </c>
      <c r="N8" s="16" t="s">
        <v>5</v>
      </c>
      <c r="O8" s="16" t="s">
        <v>6</v>
      </c>
      <c r="P8" s="16" t="s">
        <v>5</v>
      </c>
      <c r="Q8" s="16" t="s">
        <v>6</v>
      </c>
      <c r="R8" s="16" t="s">
        <v>5</v>
      </c>
      <c r="S8" s="16" t="s">
        <v>6</v>
      </c>
      <c r="T8" s="53"/>
    </row>
    <row r="9" spans="2:20" s="13" customFormat="1" ht="12.75" customHeight="1" x14ac:dyDescent="0.25">
      <c r="B9" s="17"/>
      <c r="C9" s="17"/>
      <c r="D9" s="16"/>
      <c r="E9" s="16" t="s">
        <v>7</v>
      </c>
      <c r="F9" s="16"/>
      <c r="G9" s="16" t="s">
        <v>7</v>
      </c>
      <c r="H9" s="16"/>
      <c r="I9" s="16" t="s">
        <v>7</v>
      </c>
      <c r="J9" s="16"/>
      <c r="K9" s="16" t="s">
        <v>7</v>
      </c>
      <c r="L9" s="16"/>
      <c r="M9" s="16" t="s">
        <v>7</v>
      </c>
      <c r="N9" s="16"/>
      <c r="O9" s="16" t="s">
        <v>7</v>
      </c>
      <c r="P9" s="16"/>
      <c r="Q9" s="16" t="s">
        <v>7</v>
      </c>
      <c r="R9" s="16"/>
      <c r="S9" s="16" t="s">
        <v>7</v>
      </c>
      <c r="T9" s="53"/>
    </row>
    <row r="10" spans="2:20" s="13" customFormat="1" x14ac:dyDescent="0.25">
      <c r="B10" s="18"/>
      <c r="C10" s="19"/>
      <c r="D10" s="20"/>
      <c r="E10" s="21" t="s">
        <v>8</v>
      </c>
      <c r="F10" s="20"/>
      <c r="G10" s="21" t="s">
        <v>8</v>
      </c>
      <c r="H10" s="20"/>
      <c r="I10" s="21" t="s">
        <v>8</v>
      </c>
      <c r="J10" s="20"/>
      <c r="K10" s="21" t="s">
        <v>8</v>
      </c>
      <c r="L10" s="20"/>
      <c r="M10" s="21" t="s">
        <v>8</v>
      </c>
      <c r="N10" s="20"/>
      <c r="O10" s="21" t="s">
        <v>8</v>
      </c>
      <c r="P10" s="20"/>
      <c r="Q10" s="21" t="s">
        <v>8</v>
      </c>
      <c r="R10" s="20"/>
      <c r="S10" s="21" t="s">
        <v>8</v>
      </c>
      <c r="T10" s="54"/>
    </row>
    <row r="11" spans="2:20" s="24" customFormat="1" ht="18" customHeight="1" x14ac:dyDescent="0.25">
      <c r="B11" s="22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2:20" s="24" customFormat="1" ht="18" customHeight="1" x14ac:dyDescent="0.25">
      <c r="B12" s="22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7" customFormat="1" ht="18" customHeight="1" x14ac:dyDescent="0.25">
      <c r="B13" s="25" t="s">
        <v>11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2:20" s="27" customFormat="1" ht="32.25" customHeight="1" x14ac:dyDescent="0.25">
      <c r="B14" s="48" t="s">
        <v>60</v>
      </c>
      <c r="C14" s="50" t="s">
        <v>64</v>
      </c>
      <c r="D14" s="49">
        <v>19244592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0" s="27" customFormat="1" ht="18" customHeight="1" x14ac:dyDescent="0.25">
      <c r="B15" s="28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s="27" customFormat="1" ht="18" customHeight="1" x14ac:dyDescent="0.25">
      <c r="B16" s="28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2:20" s="27" customFormat="1" ht="18" customHeight="1" x14ac:dyDescent="0.25">
      <c r="B17" s="28" t="s">
        <v>14</v>
      </c>
      <c r="C17" s="49">
        <v>15508177</v>
      </c>
      <c r="D17" s="49">
        <v>13850652</v>
      </c>
      <c r="E17" s="49">
        <v>1657525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2:20" s="27" customFormat="1" ht="18" customHeight="1" x14ac:dyDescent="0.25">
      <c r="B18" s="28" t="s">
        <v>15</v>
      </c>
      <c r="C18" s="49">
        <v>38560190.719999999</v>
      </c>
      <c r="D18" s="49">
        <f>8996.6*4</f>
        <v>35986.400000000001</v>
      </c>
      <c r="E18" s="49">
        <f>1410057.18*4</f>
        <v>5640228.7199999997</v>
      </c>
      <c r="F18" s="49">
        <v>35986.400000000001</v>
      </c>
      <c r="G18" s="49">
        <v>5640228.7199999997</v>
      </c>
      <c r="H18" s="49">
        <v>35986.400000000001</v>
      </c>
      <c r="I18" s="49">
        <v>5640228.7199999997</v>
      </c>
      <c r="J18" s="49">
        <v>35986.400000000001</v>
      </c>
      <c r="K18" s="49">
        <v>5640228.7199999997</v>
      </c>
      <c r="L18" s="49">
        <v>35986.400000000001</v>
      </c>
      <c r="M18" s="49">
        <v>5640228.7199999997</v>
      </c>
      <c r="N18" s="49">
        <v>35986.400000000001</v>
      </c>
      <c r="O18" s="49">
        <v>5640228.7199999997</v>
      </c>
      <c r="P18" s="49">
        <v>35986.400000000001</v>
      </c>
      <c r="Q18" s="49">
        <v>5640228.7199999997</v>
      </c>
      <c r="R18" s="26"/>
      <c r="S18" s="26"/>
      <c r="T18" s="26"/>
    </row>
    <row r="19" spans="2:20" s="27" customFormat="1" ht="18" customHeight="1" x14ac:dyDescent="0.25">
      <c r="B19" s="28" t="s">
        <v>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2:20" s="27" customFormat="1" ht="18" customHeight="1" x14ac:dyDescent="0.25">
      <c r="B20" s="28" t="s">
        <v>17</v>
      </c>
      <c r="C20" s="49">
        <f>232169.37*34</f>
        <v>7893758.5800000001</v>
      </c>
      <c r="D20" s="49">
        <f>44546.04*12</f>
        <v>534552.48</v>
      </c>
      <c r="E20" s="49">
        <f>187623.33*12</f>
        <v>2251479.96</v>
      </c>
      <c r="F20" s="49">
        <v>534552.48</v>
      </c>
      <c r="G20" s="49">
        <v>2251479.96</v>
      </c>
      <c r="H20" s="49">
        <f>44546.04*10</f>
        <v>445460.4</v>
      </c>
      <c r="I20" s="49">
        <f>187623.33*10</f>
        <v>1876233.2999999998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2:20" s="27" customFormat="1" ht="18" customHeight="1" x14ac:dyDescent="0.25">
      <c r="B21" s="28" t="s">
        <v>18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2:20" s="27" customFormat="1" ht="18" customHeight="1" x14ac:dyDescent="0.25">
      <c r="B22" s="28" t="s">
        <v>19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2:20" s="27" customFormat="1" ht="18" customHeight="1" x14ac:dyDescent="0.25">
      <c r="B23" s="25" t="s">
        <v>20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s="27" customFormat="1" ht="18" customHeight="1" x14ac:dyDescent="0.25">
      <c r="B24" s="28" t="s">
        <v>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2:20" s="27" customFormat="1" ht="18" customHeight="1" x14ac:dyDescent="0.25">
      <c r="B25" s="28" t="s">
        <v>22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2:20" s="27" customFormat="1" ht="18" customHeight="1" x14ac:dyDescent="0.25">
      <c r="B26" s="28" t="s">
        <v>23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 s="27" customFormat="1" ht="18" customHeight="1" x14ac:dyDescent="0.25">
      <c r="B27" s="28" t="s">
        <v>24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s="27" customFormat="1" ht="18" customHeight="1" x14ac:dyDescent="0.25">
      <c r="B28" s="25" t="s">
        <v>25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2:20" s="27" customFormat="1" ht="18" customHeight="1" x14ac:dyDescent="0.25">
      <c r="B29" s="28" t="s">
        <v>26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2:20" s="27" customFormat="1" ht="18" customHeight="1" x14ac:dyDescent="0.25">
      <c r="B30" s="28" t="s">
        <v>27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2:20" s="27" customFormat="1" ht="18" customHeight="1" x14ac:dyDescent="0.25">
      <c r="B31" s="28" t="s">
        <v>28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2:20" s="27" customFormat="1" ht="18" customHeight="1" x14ac:dyDescent="0.25">
      <c r="B32" s="25" t="s">
        <v>29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2:20" s="27" customFormat="1" ht="18" customHeight="1" x14ac:dyDescent="0.25">
      <c r="B33" s="28" t="s">
        <v>30</v>
      </c>
      <c r="C33" s="49">
        <v>72822250.700000003</v>
      </c>
      <c r="D33" s="49">
        <f>1733863.11*11</f>
        <v>19072494.210000001</v>
      </c>
      <c r="E33" s="49">
        <f>2164716.21+2164716.21+1908674.51+2061634.49+1945251.9+1845495.39+1855471.04+1803930.18+1695860.63+1700848.45+1596104.12</f>
        <v>20742703.129999999</v>
      </c>
      <c r="F33" s="49">
        <f>+D33</f>
        <v>19072494.210000001</v>
      </c>
      <c r="G33" s="49">
        <f>1597766.73+1546225.87+1398253.71+1443144.14+1346712.85+1340062.42+1246956.34+1236980.69+1185439.83+1097321.58+1082358.11997565</f>
        <v>14521222.279975651</v>
      </c>
      <c r="H33" s="49">
        <v>19072494.210000001</v>
      </c>
      <c r="I33" s="49">
        <f>979276.38+927735.52+791401.62+824653.79+748173.81+721572.07+648417.3+618490.35+566949.48+498782.54+463867.76+399026.03</f>
        <v>8188346.6500000004</v>
      </c>
      <c r="J33" s="49">
        <f>1733863.11*7</f>
        <v>12137041.770000001</v>
      </c>
      <c r="K33" s="49">
        <f>360786.03+309245.17+232765.18+206163.45+149634.76+103081.72+49878.25</f>
        <v>1411554.5599999998</v>
      </c>
      <c r="L33" s="26"/>
      <c r="M33" s="26"/>
      <c r="N33" s="26"/>
      <c r="O33" s="26"/>
      <c r="P33" s="26"/>
      <c r="Q33" s="26"/>
      <c r="R33" s="26"/>
      <c r="S33" s="26"/>
      <c r="T33" s="26"/>
    </row>
    <row r="34" spans="2:20" s="27" customFormat="1" ht="18" customHeight="1" x14ac:dyDescent="0.25">
      <c r="B34" s="28" t="s">
        <v>31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 s="27" customFormat="1" ht="18" customHeight="1" x14ac:dyDescent="0.25">
      <c r="B35" s="28" t="s">
        <v>32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2:20" s="27" customFormat="1" ht="18" customHeight="1" x14ac:dyDescent="0.25">
      <c r="B36" s="28" t="s">
        <v>33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2:20" s="27" customFormat="1" ht="18" customHeight="1" x14ac:dyDescent="0.25">
      <c r="B37" s="25" t="s">
        <v>34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2:20" s="27" customFormat="1" ht="18" customHeight="1" x14ac:dyDescent="0.25">
      <c r="B38" s="28" t="s">
        <v>35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2:20" s="27" customFormat="1" ht="18" customHeight="1" x14ac:dyDescent="0.25">
      <c r="B39" s="28" t="s">
        <v>36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2:20" s="27" customFormat="1" ht="18" customHeight="1" x14ac:dyDescent="0.25">
      <c r="B40" s="28" t="s">
        <v>37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2:20" s="27" customFormat="1" ht="18" customHeight="1" x14ac:dyDescent="0.25">
      <c r="B41" s="25" t="s">
        <v>38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2:20" s="27" customFormat="1" ht="18" customHeight="1" x14ac:dyDescent="0.25">
      <c r="B42" s="25" t="s">
        <v>39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2:20" s="27" customFormat="1" ht="18" customHeight="1" x14ac:dyDescent="0.25">
      <c r="B43" s="28" t="s">
        <v>40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2:20" s="27" customFormat="1" ht="18" customHeight="1" x14ac:dyDescent="0.25">
      <c r="B44" s="25" t="s">
        <v>41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2:20" s="24" customFormat="1" ht="18" customHeight="1" x14ac:dyDescent="0.25">
      <c r="B45" s="22" t="s">
        <v>42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2:20" s="31" customFormat="1" ht="18" customHeight="1" x14ac:dyDescent="0.25">
      <c r="B46" s="29" t="s">
        <v>43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2:20" s="31" customFormat="1" ht="3" customHeight="1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/>
    </row>
    <row r="48" spans="2:20" s="31" customFormat="1" ht="18" customHeight="1" x14ac:dyDescent="0.25">
      <c r="B48" s="34" t="s">
        <v>49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2:20" s="31" customFormat="1" ht="18" customHeight="1" x14ac:dyDescent="0.25">
      <c r="B49" s="28" t="s">
        <v>50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2:20" s="31" customFormat="1" ht="18" customHeight="1" x14ac:dyDescent="0.25">
      <c r="B50" s="28" t="s">
        <v>51</v>
      </c>
      <c r="C50" s="49">
        <v>1436520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2:20" s="31" customFormat="1" ht="18" customHeight="1" x14ac:dyDescent="0.25">
      <c r="B51" s="28" t="s">
        <v>52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2:20" s="31" customFormat="1" ht="18" customHeight="1" x14ac:dyDescent="0.25">
      <c r="B52" s="28" t="s">
        <v>53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2:20" s="31" customFormat="1" ht="18" customHeight="1" x14ac:dyDescent="0.25">
      <c r="B53" s="28" t="s">
        <v>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2:20" s="31" customFormat="1" ht="18" customHeight="1" x14ac:dyDescent="0.25">
      <c r="B54" s="28" t="s">
        <v>54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2:20" s="31" customFormat="1" ht="18" customHeight="1" x14ac:dyDescent="0.25">
      <c r="B55" s="37" t="s">
        <v>55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2:20" s="31" customFormat="1" ht="3" customHeight="1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</row>
    <row r="57" spans="2:20" s="31" customFormat="1" ht="18" customHeight="1" x14ac:dyDescent="0.25">
      <c r="B57" s="38" t="s">
        <v>56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2:20" s="31" customFormat="1" ht="3" customHeight="1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</row>
    <row r="59" spans="2:20" s="31" customFormat="1" ht="18" customHeight="1" x14ac:dyDescent="0.25">
      <c r="B59" s="38" t="s">
        <v>57</v>
      </c>
      <c r="C59" s="49">
        <f>+D59+F59+H59+J59</f>
        <v>14481349.260000002</v>
      </c>
      <c r="D59" s="49">
        <f>(336739.64+8054.39)*12</f>
        <v>4137528.3600000003</v>
      </c>
      <c r="E59" s="39"/>
      <c r="F59" s="49">
        <f>+D59</f>
        <v>4137528.3600000003</v>
      </c>
      <c r="G59" s="39"/>
      <c r="H59" s="49">
        <f>+F59</f>
        <v>4137528.3600000003</v>
      </c>
      <c r="I59" s="39"/>
      <c r="J59" s="49">
        <f>+H59/2</f>
        <v>2068764.1800000002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2:20" s="31" customFormat="1" ht="3" customHeight="1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/>
    </row>
    <row r="61" spans="2:20" s="27" customFormat="1" ht="14.25" x14ac:dyDescent="0.25">
      <c r="B61" s="46" t="s">
        <v>44</v>
      </c>
      <c r="C61" s="55"/>
      <c r="D61" s="55"/>
      <c r="E61" s="40"/>
      <c r="F61" s="55"/>
      <c r="G61" s="55"/>
      <c r="M61" s="40"/>
      <c r="N61" s="55"/>
      <c r="O61" s="55"/>
      <c r="T61" s="41"/>
    </row>
    <row r="62" spans="2:20" s="27" customFormat="1" ht="14.25" x14ac:dyDescent="0.25">
      <c r="B62" s="42" t="s">
        <v>45</v>
      </c>
      <c r="C62" s="43"/>
      <c r="D62" s="43"/>
      <c r="E62" s="43"/>
      <c r="F62" s="43"/>
      <c r="G62" s="43"/>
      <c r="M62" s="43"/>
      <c r="N62" s="55"/>
      <c r="O62" s="55"/>
    </row>
    <row r="63" spans="2:20" s="27" customFormat="1" ht="14.25" x14ac:dyDescent="0.25"/>
    <row r="64" spans="2:20" s="27" customFormat="1" ht="14.25" x14ac:dyDescent="0.25">
      <c r="B64" s="44"/>
    </row>
    <row r="65" spans="2:9" x14ac:dyDescent="0.25">
      <c r="B65" s="45" t="s">
        <v>63</v>
      </c>
      <c r="D65" s="56" t="s">
        <v>46</v>
      </c>
      <c r="E65" s="56"/>
      <c r="H65" s="56" t="s">
        <v>46</v>
      </c>
      <c r="I65" s="56"/>
    </row>
    <row r="66" spans="2:9" ht="33.75" customHeight="1" x14ac:dyDescent="0.25">
      <c r="D66" s="51" t="s">
        <v>47</v>
      </c>
      <c r="E66" s="51"/>
      <c r="H66" s="51" t="s">
        <v>48</v>
      </c>
      <c r="I66" s="51"/>
    </row>
  </sheetData>
  <mergeCells count="19"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Contador</cp:lastModifiedBy>
  <cp:lastPrinted>2019-01-02T14:40:52Z</cp:lastPrinted>
  <dcterms:created xsi:type="dcterms:W3CDTF">2019-01-02T14:36:08Z</dcterms:created>
  <dcterms:modified xsi:type="dcterms:W3CDTF">2023-02-13T08:37:56Z</dcterms:modified>
</cp:coreProperties>
</file>